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P:\OBHE\OBHE.033 - BD Terchovska\v.2 DSP\09 Exped. tlac 6x 2023.06.12\SO 307 Pripojka pre MHD\OPEN\"/>
    </mc:Choice>
  </mc:AlternateContent>
  <xr:revisionPtr revIDLastSave="0" documentId="13_ncr:1_{5EA854CC-130A-46BD-A46B-0D7BFA0D540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4" i="4"/>
  <c r="M24" i="4" s="1"/>
  <c r="K24" i="4"/>
  <c r="J24" i="4"/>
  <c r="I24" i="4"/>
  <c r="H24" i="4"/>
  <c r="G24" i="4"/>
  <c r="F24" i="4"/>
  <c r="E24" i="4"/>
  <c r="W18" i="4"/>
  <c r="M18" i="4" s="1"/>
  <c r="K18" i="4"/>
  <c r="J18" i="4"/>
  <c r="I18" i="4"/>
  <c r="H18" i="4"/>
  <c r="G18" i="4"/>
  <c r="F18" i="4"/>
  <c r="E18" i="4"/>
  <c r="J17" i="4"/>
  <c r="U24" i="4" l="1"/>
  <c r="U18" i="4"/>
  <c r="AV24" i="4"/>
  <c r="AV18" i="4"/>
  <c r="T28" i="4" l="1"/>
  <c r="K17" i="4" l="1"/>
  <c r="AV23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9D50A7E8-27C6-42AE-9613-71ACCBD660B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9" authorId="0" shapeId="0" xr:uid="{BF2D9ACE-44A4-4923-BD84-F4D9B0C1E084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9" authorId="0" shapeId="0" xr:uid="{CE7F639B-E340-44B8-974E-5EFAEEEDD14E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9" authorId="0" shapeId="0" xr:uid="{9302A93E-D8D1-463C-A80F-1C8A0660637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B59C8D80-378C-4238-908C-856C39CDEC8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86FCCB98-6512-4C3F-B8EC-FA708EE5CF1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73C152AB-37ED-486D-9056-6965414A659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EB531663-7D8E-4D3B-9027-7CCB7FEC560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5CFF96FC-DADE-496F-A5FB-1072F5EEEE6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5C1CE922-E3FD-43EE-9606-520AA8EFE64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85F8E113-0B58-4866-A628-2286113BD96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<sst xmlns="http://schemas.openxmlformats.org/spreadsheetml/2006/main" count="125" uniqueCount="101">
  <si>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</si>
  <si>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</si>
  <si>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</si>
  <si>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</si>
  <si>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</si>
  <si>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</si>
  <si>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</si>
  <si>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</si>
  <si>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</si>
  <si>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</si>
  <si>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</si>
  <si>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</si>
  <si>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</si>
  <si>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</si>
  <si>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</si>
  <si>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</si>
  <si>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</si>
  <si>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</si>
  <si>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</si>
  <si>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</si>
  <si>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</si>
  <si>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</si>
  <si>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</si>
  <si>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</si>
  <si>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</si>
  <si>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</si>
  <si>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</si>
  <si>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</si>
  <si>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</si>
  <si>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</si>
  <si>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</si>
  <si>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</si>
  <si>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</si>
  <si>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</si>
  <si>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</si>
  <si>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</si>
  <si>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</si>
  <si>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</si>
  <si>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</si>
  <si>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</si>
  <si>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</si>
  <si>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</si>
  <si>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</si>
  <si>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</si>
  <si>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</si>
  <si>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</si>
  <si>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</si>
  <si>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</si>
  <si>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</si>
  <si>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</si>
  <si>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</si>
  <si>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</si>
  <si>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</si>
  <si>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</si>
  <si>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</si>
  <si>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</si>
  <si>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</si>
  <si>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</si>
  <si>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</si>
  <si>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</si>
  <si>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</si>
  <si>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</si>
  <si>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</si>
  <si>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</si>
  <si>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</si>
  <si>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</si>
  <si>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</si>
  <si>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</si>
  <si>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</si>
  <si>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</si>
  <si>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</si>
  <si>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</si>
  <si>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</si>
  <si>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</si>
  <si>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</si>
  <si>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</si>
  <si>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</si>
  <si>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</si>
  <si>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</si>
  <si>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</si>
  <si>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</si>
  <si>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</si>
  <si>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x</t>
  </si>
  <si>
    <t>2110109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</si>
  <si>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</si>
  <si>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</si>
  <si>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</si>
  <si>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</si>
  <si>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</si>
  <si>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DSP v podrobnosti DRS</t>
  </si>
  <si>
    <t>DSP</t>
  </si>
  <si>
    <t>xlsx</t>
  </si>
  <si>
    <t>docx</t>
  </si>
  <si>
    <t>3001</t>
  </si>
  <si>
    <t>SITUÁCIA</t>
  </si>
  <si>
    <t>SITUACIA</t>
  </si>
  <si>
    <t>1:200</t>
  </si>
  <si>
    <t>Vlárska 50/A
831 01 BRATISLAVA
TEL: +421 948 030 073 
EMAIL: pareli@pareli.sk</t>
  </si>
  <si>
    <t>307</t>
  </si>
  <si>
    <t>307 - PRÍPOJKA NN PRE VYBAVENIE ZASTÁVKY MHD</t>
  </si>
  <si>
    <t>2110109 - BYTOVÝ SÚBOR TERCHOVSKÁ A DOTKNUTÉ ÚZEMIE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</si>
</sst>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2" xfId="2" applyBorder="1" applyAlignment="1">
      <alignment horizontal="left" vertical="center"/>
    </xf>
    <xf numFmtId="0" fontId="0" fillId="0" borderId="0" xfId="0" applyAlignment="1">
      <alignment horizontal="center" wrapText="1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left" vertical="top"/>
      <protection locked="0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  <xf numFmtId="49" fontId="1" fillId="0" borderId="1" xfId="1" applyBorder="1" applyAlignment="1" applyProtection="1">
      <alignment horizontal="center" vertical="center" wrapText="1"/>
      <protection locked="0"/>
    </xf>
    <xf numFmtId="49" fontId="1" fillId="0" borderId="2" xfId="1" applyBorder="1" applyAlignment="1" applyProtection="1">
      <alignment horizontal="center" vertical="center" wrapText="1"/>
      <protection locked="0"/>
    </xf>
    <xf numFmtId="49" fontId="1" fillId="0" borderId="3" xfId="1" applyBorder="1" applyAlignment="1" applyProtection="1">
      <alignment horizontal="center" vertical="center" wrapText="1"/>
      <protection locked="0"/>
    </xf>
    <xf numFmtId="49" fontId="1" fillId="0" borderId="5" xfId="1" applyBorder="1" applyAlignment="1" applyProtection="1">
      <alignment horizontal="center" vertical="center" wrapText="1"/>
      <protection locked="0"/>
    </xf>
    <xf numFmtId="49" fontId="1" fillId="0" borderId="6" xfId="1" applyBorder="1" applyAlignment="1" applyProtection="1">
      <alignment horizontal="center" vertical="center" wrapText="1"/>
      <protection locked="0"/>
    </xf>
    <xf numFmtId="49" fontId="1" fillId="0" borderId="7" xfId="1" applyBorder="1" applyAlignment="1" applyProtection="1">
      <alignment horizontal="center" vertical="center" wrapText="1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132521</xdr:colOff>
      <xdr:row>7</xdr:row>
      <xdr:rowOff>72365</xdr:rowOff>
    </xdr:from>
    <xdr:to>
      <xdr:col>19</xdr:col>
      <xdr:colOff>183489</xdr:colOff>
      <xdr:row>10</xdr:row>
      <xdr:rowOff>78026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6E26810C-E814-409D-8240-C8787789C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048499" y="1554952"/>
          <a:ext cx="2146468" cy="419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6"/>
  <sheetViews>
    <sheetView showGridLines="0" tabSelected="1" view="pageBreakPreview" zoomScale="115" zoomScaleNormal="90" zoomScaleSheetLayoutView="115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AA35" sqref="AA35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72"/>
      <c r="B1" s="72"/>
      <c r="C1" s="72"/>
      <c r="D1" s="72"/>
      <c r="E1" s="1" t="s">
        <v>47</v>
      </c>
      <c r="F1" s="2"/>
      <c r="G1" s="2"/>
      <c r="H1" s="2"/>
      <c r="I1" s="2"/>
      <c r="J1" s="3"/>
      <c r="L1" s="97" t="s">
        <v>100</v>
      </c>
      <c r="M1" s="98"/>
      <c r="N1" s="98"/>
      <c r="O1" s="99"/>
      <c r="P1"/>
      <c r="Q1" s="5" t="s">
        <v>49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72"/>
      <c r="B2" s="72"/>
      <c r="C2" s="72"/>
      <c r="D2" s="72"/>
      <c r="E2" s="7" t="s">
        <v>0</v>
      </c>
      <c r="F2" s="8"/>
      <c r="G2" s="8"/>
      <c r="H2" s="8"/>
      <c r="I2" s="8"/>
      <c r="J2" s="9"/>
      <c r="L2" s="100"/>
      <c r="M2" s="101"/>
      <c r="N2" s="101"/>
      <c r="O2" s="102"/>
      <c r="P2"/>
      <c r="Q2" s="91"/>
      <c r="R2" s="91"/>
      <c r="S2" s="91"/>
      <c r="T2" s="91"/>
      <c r="U2" s="91"/>
      <c r="V2" s="84" t="s">
        <v>85</v>
      </c>
      <c r="W2" s="70"/>
      <c r="Z2" s="84"/>
    </row>
    <row r="3" spans="1:48" ht="20.100000000000001" customHeight="1" x14ac:dyDescent="0.25">
      <c r="A3" s="72"/>
      <c r="B3" s="72"/>
      <c r="C3" s="72"/>
      <c r="D3" s="72"/>
      <c r="E3" s="20" t="s">
        <v>1</v>
      </c>
      <c r="F3" s="2"/>
      <c r="G3" s="2"/>
      <c r="H3" s="2"/>
      <c r="I3" s="2"/>
      <c r="J3" s="2"/>
      <c r="L3" s="83" t="s">
        <v>89</v>
      </c>
      <c r="M3" s="83"/>
      <c r="N3" s="83"/>
      <c r="O3" s="83"/>
      <c r="P3"/>
      <c r="Q3" s="91"/>
      <c r="R3" s="91"/>
      <c r="S3" s="91"/>
      <c r="T3" s="91"/>
      <c r="U3" s="91"/>
      <c r="V3" s="86"/>
      <c r="W3" s="70"/>
      <c r="Z3" s="84"/>
    </row>
    <row r="4" spans="1:48" ht="20.100000000000001" customHeight="1" x14ac:dyDescent="0.25">
      <c r="A4" s="72"/>
      <c r="B4" s="72"/>
      <c r="C4" s="72"/>
      <c r="D4" s="72"/>
      <c r="E4" s="21" t="s">
        <v>2</v>
      </c>
      <c r="F4" s="22"/>
      <c r="G4" s="22"/>
      <c r="H4" s="22"/>
      <c r="I4" s="22"/>
      <c r="J4" s="22"/>
      <c r="L4" s="75"/>
      <c r="M4" s="75"/>
      <c r="N4" s="75"/>
      <c r="O4" s="75"/>
      <c r="P4"/>
      <c r="Q4" s="92"/>
      <c r="R4" s="92"/>
      <c r="S4" s="92"/>
      <c r="T4" s="92"/>
      <c r="U4" s="92"/>
      <c r="V4" s="84" t="s">
        <v>84</v>
      </c>
      <c r="W4" s="70"/>
    </row>
    <row r="5" spans="1:48" ht="20.100000000000001" customHeight="1" x14ac:dyDescent="0.25">
      <c r="A5" s="72"/>
      <c r="B5" s="72"/>
      <c r="C5" s="72"/>
      <c r="D5" s="72"/>
      <c r="E5" s="30" t="s">
        <v>50</v>
      </c>
      <c r="F5" s="6"/>
      <c r="G5" s="6"/>
      <c r="H5" s="6"/>
      <c r="I5" s="6"/>
      <c r="J5" s="6"/>
      <c r="L5" s="76" t="s">
        <v>70</v>
      </c>
      <c r="M5" s="76"/>
      <c r="N5" s="76"/>
      <c r="O5" s="76"/>
      <c r="P5"/>
      <c r="Q5" s="93"/>
      <c r="R5" s="93"/>
      <c r="S5" s="93"/>
      <c r="T5" s="93"/>
      <c r="U5" s="93"/>
      <c r="V5" s="84"/>
      <c r="W5" s="70"/>
    </row>
    <row r="6" spans="1:48" ht="11.1" customHeight="1" thickBot="1" x14ac:dyDescent="0.3">
      <c r="A6" s="72"/>
      <c r="B6" s="72"/>
      <c r="C6" s="72"/>
      <c r="D6" s="72"/>
      <c r="E6" s="21" t="s">
        <v>3</v>
      </c>
      <c r="F6" s="22"/>
      <c r="G6" s="22"/>
      <c r="H6" s="22"/>
      <c r="I6" s="22"/>
      <c r="J6" s="22"/>
      <c r="L6" s="75"/>
      <c r="M6" s="75"/>
      <c r="N6" s="75"/>
      <c r="O6" s="75"/>
      <c r="P6"/>
      <c r="Q6" s="93"/>
      <c r="R6" s="93"/>
      <c r="S6" s="93"/>
      <c r="T6" s="93"/>
      <c r="U6" s="93"/>
      <c r="V6" s="70"/>
      <c r="W6" s="70"/>
    </row>
    <row r="7" spans="1:48" ht="12.2" customHeight="1" x14ac:dyDescent="0.25">
      <c r="A7" s="72"/>
      <c r="B7" s="72"/>
      <c r="C7" s="72"/>
      <c r="D7" s="72"/>
      <c r="E7" s="18" t="s">
        <v>51</v>
      </c>
      <c r="F7" s="19"/>
      <c r="G7" s="19"/>
      <c r="H7" s="19"/>
      <c r="I7" s="19"/>
      <c r="J7" s="19"/>
      <c r="L7" s="76" t="s">
        <v>78</v>
      </c>
      <c r="M7" s="76"/>
      <c r="N7" s="76"/>
      <c r="O7" s="76"/>
      <c r="P7"/>
      <c r="Q7" s="71" t="s">
        <v>4</v>
      </c>
      <c r="R7" s="2"/>
      <c r="S7" s="2"/>
      <c r="T7" s="2"/>
      <c r="U7" s="2"/>
      <c r="V7" s="2"/>
      <c r="W7" s="2"/>
    </row>
    <row r="8" spans="1:48" ht="11.1" customHeight="1" x14ac:dyDescent="0.25">
      <c r="A8" s="72"/>
      <c r="B8" s="72"/>
      <c r="C8" s="72"/>
      <c r="D8" s="72"/>
      <c r="E8" s="23" t="s">
        <v>5</v>
      </c>
      <c r="F8" s="23"/>
      <c r="G8" s="23"/>
      <c r="H8" s="23"/>
      <c r="I8" s="23"/>
      <c r="J8" s="23"/>
      <c r="L8" s="75"/>
      <c r="M8" s="75"/>
      <c r="N8" s="75"/>
      <c r="O8" s="75"/>
      <c r="P8"/>
      <c r="Q8" s="75"/>
      <c r="R8" s="79"/>
      <c r="S8" s="79"/>
      <c r="T8" s="79"/>
      <c r="U8" s="79"/>
      <c r="V8" s="84" t="s">
        <v>97</v>
      </c>
      <c r="W8" s="85"/>
    </row>
    <row r="9" spans="1:48" ht="12.2" customHeight="1" x14ac:dyDescent="0.25">
      <c r="A9" s="72"/>
      <c r="B9" s="72"/>
      <c r="C9" s="72"/>
      <c r="D9" s="72"/>
      <c r="E9" s="24" t="s">
        <v>52</v>
      </c>
      <c r="F9" s="25"/>
      <c r="G9" s="25"/>
      <c r="H9" s="25"/>
      <c r="I9" s="25"/>
      <c r="J9" s="25"/>
      <c r="L9" s="76" t="s">
        <v>99</v>
      </c>
      <c r="M9" s="76"/>
      <c r="N9" s="76"/>
      <c r="O9" s="76"/>
      <c r="P9"/>
      <c r="Q9" s="79"/>
      <c r="R9" s="79"/>
      <c r="S9" s="79"/>
      <c r="T9" s="79"/>
      <c r="U9" s="79"/>
      <c r="V9" s="85"/>
      <c r="W9" s="85"/>
    </row>
    <row r="10" spans="1:48" ht="11.1" customHeight="1" x14ac:dyDescent="0.25">
      <c r="A10" s="72"/>
      <c r="B10" s="72"/>
      <c r="C10" s="72"/>
      <c r="D10" s="72"/>
      <c r="E10" s="26" t="s">
        <v>6</v>
      </c>
      <c r="F10" s="26"/>
      <c r="G10" s="26"/>
      <c r="H10" s="26"/>
      <c r="I10" s="26"/>
      <c r="J10" s="26"/>
      <c r="L10" s="76"/>
      <c r="M10" s="76"/>
      <c r="N10" s="76"/>
      <c r="O10" s="76"/>
      <c r="P10"/>
      <c r="Q10" s="79"/>
      <c r="R10" s="79"/>
      <c r="S10" s="79"/>
      <c r="T10" s="79"/>
      <c r="U10" s="79"/>
      <c r="V10" s="85"/>
      <c r="W10" s="85"/>
    </row>
    <row r="11" spans="1:48" ht="12.2" customHeight="1" x14ac:dyDescent="0.25">
      <c r="A11" s="72"/>
      <c r="B11" s="72"/>
      <c r="C11" s="72"/>
      <c r="D11" s="72"/>
      <c r="E11" s="27" t="s">
        <v>53</v>
      </c>
      <c r="F11" s="28"/>
      <c r="G11" s="28"/>
      <c r="H11" s="28"/>
      <c r="I11" s="28"/>
      <c r="J11" s="28"/>
      <c r="L11" s="77" t="s">
        <v>87</v>
      </c>
      <c r="M11" s="77"/>
      <c r="N11" s="77"/>
      <c r="O11" s="77"/>
      <c r="P11"/>
      <c r="Q11" s="79"/>
      <c r="R11" s="79"/>
      <c r="S11" s="79"/>
      <c r="T11" s="79"/>
      <c r="U11" s="79"/>
      <c r="V11" s="85"/>
      <c r="W11" s="85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78"/>
      <c r="M12" s="78"/>
      <c r="N12" s="78"/>
      <c r="O12" s="78"/>
      <c r="P12" s="10"/>
      <c r="Q12" s="80"/>
      <c r="R12" s="80"/>
      <c r="S12" s="80"/>
      <c r="T12" s="80"/>
      <c r="U12" s="80"/>
      <c r="V12" s="86"/>
      <c r="W12" s="86"/>
    </row>
    <row r="13" spans="1:48" ht="11.1" customHeight="1" thickBot="1" x14ac:dyDescent="0.3">
      <c r="E13" s="73" t="s">
        <v>54</v>
      </c>
      <c r="F13" s="73"/>
      <c r="G13" s="73"/>
      <c r="H13" s="73"/>
      <c r="I13" s="73"/>
      <c r="J13" s="73"/>
      <c r="K13" s="73"/>
      <c r="L13" s="73"/>
      <c r="M13" s="73"/>
      <c r="N13" s="11"/>
      <c r="O13" s="11" t="s">
        <v>8</v>
      </c>
      <c r="P13" s="73" t="s">
        <v>9</v>
      </c>
      <c r="Q13" s="73"/>
      <c r="R13" s="73"/>
      <c r="S13" s="73"/>
      <c r="T13" s="74"/>
      <c r="U13" s="81" t="s">
        <v>10</v>
      </c>
      <c r="V13" s="81"/>
      <c r="W13" s="82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48</v>
      </c>
      <c r="B14" s="12" t="s">
        <v>77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55</v>
      </c>
      <c r="H14" s="32" t="s">
        <v>56</v>
      </c>
      <c r="I14" s="33" t="s">
        <v>36</v>
      </c>
      <c r="J14" s="34" t="s">
        <v>57</v>
      </c>
      <c r="K14" s="13" t="s">
        <v>58</v>
      </c>
      <c r="L14" s="13" t="s">
        <v>44</v>
      </c>
      <c r="M14" s="13" t="s">
        <v>59</v>
      </c>
      <c r="N14" s="38" t="s">
        <v>60</v>
      </c>
      <c r="O14" s="94" t="s">
        <v>61</v>
      </c>
      <c r="P14" s="95"/>
      <c r="Q14" s="13" t="s">
        <v>62</v>
      </c>
      <c r="R14" s="13" t="s">
        <v>63</v>
      </c>
      <c r="S14" s="13" t="s">
        <v>64</v>
      </c>
      <c r="T14" s="13" t="s">
        <v>37</v>
      </c>
      <c r="U14" s="96" t="s">
        <v>65</v>
      </c>
      <c r="V14" s="96"/>
      <c r="W14" s="13" t="s">
        <v>66</v>
      </c>
      <c r="X14" s="12"/>
      <c r="Y14" s="50" t="s">
        <v>67</v>
      </c>
      <c r="Z14" s="50" t="s">
        <v>67</v>
      </c>
      <c r="AA14" s="50" t="s">
        <v>67</v>
      </c>
      <c r="AB14" s="50" t="s">
        <v>67</v>
      </c>
      <c r="AC14" s="50" t="s">
        <v>67</v>
      </c>
      <c r="AD14" s="50" t="s">
        <v>67</v>
      </c>
      <c r="AE14" s="50" t="s">
        <v>67</v>
      </c>
      <c r="AF14" s="50" t="s">
        <v>67</v>
      </c>
      <c r="AG14" s="50" t="s">
        <v>67</v>
      </c>
      <c r="AH14" s="50" t="s">
        <v>67</v>
      </c>
      <c r="AI14" s="50" t="s">
        <v>67</v>
      </c>
      <c r="AJ14" s="50" t="s">
        <v>67</v>
      </c>
      <c r="AK14" s="50" t="s">
        <v>67</v>
      </c>
      <c r="AL14" s="50" t="s">
        <v>67</v>
      </c>
      <c r="AM14" s="50" t="s">
        <v>67</v>
      </c>
      <c r="AN14" s="50" t="s">
        <v>67</v>
      </c>
      <c r="AO14" s="50" t="s">
        <v>67</v>
      </c>
      <c r="AP14" s="50" t="s">
        <v>67</v>
      </c>
      <c r="AQ14" s="50" t="s">
        <v>67</v>
      </c>
      <c r="AR14" s="50" t="s">
        <v>67</v>
      </c>
      <c r="AS14" s="50" t="s">
        <v>67</v>
      </c>
      <c r="AV14" s="53" t="s">
        <v>68</v>
      </c>
    </row>
    <row r="15" spans="1:48" x14ac:dyDescent="0.25">
      <c r="A15" s="56"/>
      <c r="B15" s="56"/>
      <c r="C15" s="56"/>
      <c r="D15" s="56"/>
      <c r="E15" s="16" t="s">
        <v>83</v>
      </c>
      <c r="F15" s="16" t="s">
        <v>90</v>
      </c>
      <c r="G15" s="16"/>
      <c r="H15" s="16" t="s">
        <v>79</v>
      </c>
      <c r="I15" s="16" t="s">
        <v>98</v>
      </c>
      <c r="J15" s="16" t="s">
        <v>86</v>
      </c>
      <c r="K15" s="16"/>
      <c r="L15" s="4" t="s">
        <v>41</v>
      </c>
      <c r="M15" s="4" t="s">
        <v>39</v>
      </c>
      <c r="N15" s="4" t="s">
        <v>38</v>
      </c>
      <c r="S15" s="14"/>
      <c r="T15" s="48"/>
      <c r="U15" s="90"/>
      <c r="V15" s="90"/>
      <c r="W15" s="36" t="s">
        <v>82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69</v>
      </c>
      <c r="B17" s="57"/>
      <c r="C17" s="57"/>
      <c r="D17" s="61"/>
      <c r="E17" s="47" t="str">
        <f t="shared" ref="E17:K19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307</v>
      </c>
      <c r="J17" s="47" t="str">
        <f t="shared" si="0"/>
        <v>000</v>
      </c>
      <c r="K17" s="47" t="str">
        <f t="shared" si="1"/>
        <v/>
      </c>
      <c r="L17" s="59" t="s">
        <v>45</v>
      </c>
      <c r="M17" s="43" t="str">
        <f>IF(W17="","p0",INDEX(Y$13:AS50,1,MATCH(MAXA(Y17:AS17),Y17:AS17)))</f>
        <v>00</v>
      </c>
      <c r="N17" s="43"/>
      <c r="O17" s="67" t="s">
        <v>72</v>
      </c>
      <c r="P17" s="62"/>
      <c r="Q17" s="44" t="s">
        <v>88</v>
      </c>
      <c r="R17" s="44" t="s">
        <v>91</v>
      </c>
      <c r="S17" s="45" t="s">
        <v>70</v>
      </c>
      <c r="T17" s="66">
        <v>1</v>
      </c>
      <c r="U17" s="89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2110109_DSP_E_307_000_0000_00_ZD.xlsx</v>
      </c>
      <c r="V17" s="89"/>
      <c r="W17" s="46">
        <f>IF(MAXA(Y17:AS17)=0,"",MAX(Y17:AS17))</f>
        <v>45089</v>
      </c>
      <c r="X17" s="17"/>
      <c r="Y17" s="52">
        <v>45089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2110109_DSP__E_307__0000_00_ZD</v>
      </c>
    </row>
    <row r="18" spans="1:48" x14ac:dyDescent="0.25">
      <c r="A18" s="57" t="s">
        <v>69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307</v>
      </c>
      <c r="J18" s="47" t="str">
        <f t="shared" si="0"/>
        <v>000</v>
      </c>
      <c r="K18" s="47" t="str">
        <f t="shared" si="0"/>
        <v/>
      </c>
      <c r="L18" s="59" t="s">
        <v>74</v>
      </c>
      <c r="M18" s="43" t="str">
        <f>IF(W18="","p0",INDEX(Y$13:AS47,1,MATCH(MAXA(Y18:AS18),Y18:AS18)))</f>
        <v>00</v>
      </c>
      <c r="N18" s="43"/>
      <c r="O18" s="67" t="s">
        <v>71</v>
      </c>
      <c r="P18" s="62"/>
      <c r="Q18" s="44" t="s">
        <v>73</v>
      </c>
      <c r="R18" s="44" t="s">
        <v>92</v>
      </c>
      <c r="S18" s="45" t="s">
        <v>70</v>
      </c>
      <c r="T18" s="66">
        <v>3</v>
      </c>
      <c r="U18" s="89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2110109_DSP_E_307_000_1001_00_TS.docx</v>
      </c>
      <c r="V18" s="89"/>
      <c r="W18" s="46">
        <f>IF(MAXA(Y18:AS18)=0,"",MAX(Y18:AS18))</f>
        <v>45089</v>
      </c>
      <c r="X18" s="17"/>
      <c r="Y18" s="52">
        <v>45089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2110109_DSP__E_307__1001_00_TS</v>
      </c>
    </row>
    <row r="19" spans="1:48" x14ac:dyDescent="0.25">
      <c r="A19" s="57"/>
      <c r="B19" s="57"/>
      <c r="C19" s="57"/>
      <c r="D19" s="61"/>
      <c r="E19" s="47"/>
      <c r="F19" s="47"/>
      <c r="G19" s="47"/>
      <c r="H19" s="47"/>
      <c r="I19" s="47"/>
      <c r="J19" s="47"/>
      <c r="K19" s="47"/>
      <c r="L19" s="59"/>
      <c r="M19" s="43"/>
      <c r="N19" s="43"/>
      <c r="O19" s="67"/>
      <c r="P19" s="62"/>
      <c r="Q19" s="44"/>
      <c r="R19" s="44"/>
      <c r="S19" s="45"/>
      <c r="T19" s="66"/>
      <c r="U19" s="89"/>
      <c r="V19" s="89"/>
      <c r="W19" s="46"/>
      <c r="X19" s="17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V19" s="55"/>
    </row>
    <row r="20" spans="1:48" x14ac:dyDescent="0.25">
      <c r="A20" s="56"/>
      <c r="B20" s="56"/>
      <c r="C20" s="56"/>
      <c r="D20" s="60"/>
      <c r="E20" s="68" t="s">
        <v>81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40"/>
      <c r="T20" s="49"/>
      <c r="U20" s="39"/>
      <c r="V20" s="39"/>
      <c r="W20" s="42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V20" s="54"/>
    </row>
    <row r="21" spans="1:48" x14ac:dyDescent="0.25">
      <c r="A21" s="57"/>
      <c r="B21" s="57"/>
      <c r="C21" s="57"/>
      <c r="D21" s="61"/>
      <c r="E21" s="47"/>
      <c r="F21" s="47"/>
      <c r="G21" s="47"/>
      <c r="H21" s="47"/>
      <c r="I21" s="47"/>
      <c r="J21" s="47"/>
      <c r="K21" s="47"/>
      <c r="L21" s="59"/>
      <c r="M21" s="43"/>
      <c r="N21" s="43"/>
      <c r="O21" s="67"/>
      <c r="P21" s="62"/>
      <c r="Q21" s="44"/>
      <c r="R21" s="44"/>
      <c r="S21" s="45"/>
      <c r="T21" s="66"/>
      <c r="U21" s="89"/>
      <c r="V21" s="89"/>
      <c r="W21" s="46"/>
      <c r="X21" s="17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/>
    </row>
    <row r="22" spans="1:48" x14ac:dyDescent="0.25">
      <c r="A22" s="57"/>
      <c r="B22" s="57"/>
      <c r="C22" s="57"/>
      <c r="D22" s="61"/>
      <c r="E22" s="47"/>
      <c r="F22" s="47"/>
      <c r="G22" s="47"/>
      <c r="H22" s="47"/>
      <c r="I22" s="47"/>
      <c r="J22" s="47"/>
      <c r="K22" s="47"/>
      <c r="L22" s="59"/>
      <c r="M22" s="43"/>
      <c r="N22" s="43"/>
      <c r="O22" s="67"/>
      <c r="P22" s="62"/>
      <c r="Q22" s="44"/>
      <c r="R22" s="44"/>
      <c r="S22" s="45"/>
      <c r="T22" s="66"/>
      <c r="U22" s="89"/>
      <c r="V22" s="89"/>
      <c r="W22" s="46"/>
      <c r="X22" s="17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/>
    </row>
    <row r="23" spans="1:48" x14ac:dyDescent="0.25">
      <c r="A23" s="57" t="s">
        <v>69</v>
      </c>
      <c r="B23" s="56"/>
      <c r="C23" s="56"/>
      <c r="D23" s="60"/>
      <c r="E23" s="68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64"/>
      <c r="U23" s="41"/>
      <c r="V23" s="41"/>
      <c r="W23" s="4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V23" s="55" t="str">
        <f t="shared" ref="AV23" si="3">IF(F23="","",IF(N23="",CONCATENATE(E23,"_",F23,"_",G23,"_",H23,"_",I23,"_",K23,"_",L23,"_",M23,"_",Q23),CONCATENATE(E23,"_",F23,"_",G23,"_",H23,"_",I23,"_",K23,"_",L23,"_",M23,N23,"_",Q23)))</f>
        <v/>
      </c>
    </row>
    <row r="24" spans="1:48" x14ac:dyDescent="0.25">
      <c r="A24" s="57" t="s">
        <v>76</v>
      </c>
      <c r="B24" s="57"/>
      <c r="C24" s="57"/>
      <c r="D24" s="61"/>
      <c r="E24" s="43" t="str">
        <f t="shared" ref="E24:K24" si="4">IF(E$15="","",E$15)</f>
        <v>2110109</v>
      </c>
      <c r="F24" s="43" t="str">
        <f t="shared" si="4"/>
        <v>DSP</v>
      </c>
      <c r="G24" s="43" t="str">
        <f t="shared" si="4"/>
        <v/>
      </c>
      <c r="H24" s="43" t="str">
        <f t="shared" si="4"/>
        <v>E</v>
      </c>
      <c r="I24" s="43" t="str">
        <f t="shared" si="4"/>
        <v>307</v>
      </c>
      <c r="J24" s="43" t="str">
        <f t="shared" si="4"/>
        <v>000</v>
      </c>
      <c r="K24" s="47" t="str">
        <f t="shared" si="4"/>
        <v/>
      </c>
      <c r="L24" s="59" t="s">
        <v>93</v>
      </c>
      <c r="M24" s="43" t="str">
        <f>IF(W24="","p0",INDEX(Y$13:AS53,1,MATCH(MAXA(Y24:AS24),Y24:AS24)))</f>
        <v>00</v>
      </c>
      <c r="N24" s="43"/>
      <c r="O24" s="67" t="s">
        <v>94</v>
      </c>
      <c r="P24" s="62"/>
      <c r="Q24" s="44" t="s">
        <v>95</v>
      </c>
      <c r="R24" s="44" t="s">
        <v>75</v>
      </c>
      <c r="S24" s="44" t="s">
        <v>96</v>
      </c>
      <c r="T24" s="65">
        <v>2</v>
      </c>
      <c r="U24" s="89" t="str">
        <f t="shared" ref="U24" si="5">IF(D24="",IF(K24="",CONCATENATE(E24,"_",F24,"_",H24,"_",I24,"_",J24,"_",L24,"_",M24,"_",Q24,".",R24),CONCATENATE(E24,"_",F24,"_",H24,"_",I24,"_",J24,"_",L24,"_",M24,"_",Q24,".",R24)),IF(K24="",CONCATENATE(E24,"_",F24,"_",H24,"_",I24,"_",J24,"_",L24,"_",M24,"_",Q24,".",R24),CONCATENATE(E24,"_",F24,"_",H24,"_",I24,"_",J24,"_",L24,"_",M24,"_",Q24,".",R24)))</f>
        <v>2110109_DSP_E_307_000_3001_00_SITUACIA.dwg</v>
      </c>
      <c r="V24" s="89"/>
      <c r="W24" s="46">
        <f t="shared" ref="W24" si="6">IF(MAXA(Y24:AS24)=0,"",MAX(Y24:AS24))</f>
        <v>45089</v>
      </c>
      <c r="X24" s="17"/>
      <c r="Y24" s="52">
        <v>45089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" si="7">IF(F24="","",IF(N24="",CONCATENATE(E24,"_",F24,"_",G24,"_",H24,"_",I24,"_",K24,"_",L24,"_",M24,"_",Q24),CONCATENATE(E24,"_",F24,"_",G24,"_",H24,"_",I24,"_",K24,"_",L24,"_",M24,N24,"_",Q24)))</f>
        <v>2110109_DSP__E_307__3001_00_SITUACIA</v>
      </c>
    </row>
    <row r="25" spans="1:48" x14ac:dyDescent="0.25">
      <c r="A25" s="57"/>
      <c r="B25" s="57"/>
      <c r="C25" s="57"/>
      <c r="D25" s="61"/>
      <c r="E25" s="43"/>
      <c r="F25" s="43"/>
      <c r="G25" s="43"/>
      <c r="H25" s="43"/>
      <c r="I25" s="43"/>
      <c r="J25" s="43"/>
      <c r="K25" s="47"/>
      <c r="L25" s="59"/>
      <c r="M25" s="43"/>
      <c r="N25" s="43"/>
      <c r="O25" s="67"/>
      <c r="P25" s="62"/>
      <c r="Q25" s="44"/>
      <c r="R25" s="44"/>
      <c r="S25" s="44"/>
      <c r="T25" s="65"/>
      <c r="U25" s="89"/>
      <c r="V25" s="89"/>
      <c r="W25" s="46"/>
      <c r="X25" s="17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/>
    </row>
    <row r="26" spans="1:48" x14ac:dyDescent="0.25">
      <c r="A26" s="57"/>
      <c r="B26" s="57"/>
      <c r="C26" s="57"/>
      <c r="D26" s="61"/>
      <c r="E26" s="43"/>
      <c r="F26" s="43"/>
      <c r="G26" s="43"/>
      <c r="H26" s="43"/>
      <c r="I26" s="43"/>
      <c r="J26" s="43"/>
      <c r="K26" s="47"/>
      <c r="L26" s="59"/>
      <c r="M26" s="43"/>
      <c r="N26" s="43"/>
      <c r="O26" s="67"/>
      <c r="P26" s="62"/>
      <c r="Q26" s="44"/>
      <c r="R26" s="44"/>
      <c r="S26" s="44"/>
      <c r="T26" s="65"/>
      <c r="U26" s="89"/>
      <c r="V26" s="89"/>
      <c r="W26" s="46"/>
      <c r="X26" s="17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/>
    </row>
    <row r="27" spans="1:48" x14ac:dyDescent="0.25">
      <c r="A27" s="57"/>
      <c r="B27" s="57"/>
      <c r="C27" s="57"/>
      <c r="D27" s="61"/>
      <c r="E27" s="43"/>
      <c r="F27" s="43"/>
      <c r="G27" s="43"/>
      <c r="H27" s="43"/>
      <c r="I27" s="43"/>
      <c r="J27" s="43"/>
      <c r="K27" s="47"/>
      <c r="L27" s="59"/>
      <c r="M27" s="43"/>
      <c r="N27" s="43"/>
      <c r="O27" s="67"/>
      <c r="P27" s="62"/>
      <c r="Q27" s="44"/>
      <c r="R27" s="44"/>
      <c r="S27" s="44"/>
      <c r="T27" s="65"/>
      <c r="U27" s="89"/>
      <c r="V27" s="89"/>
      <c r="W27" s="46"/>
      <c r="X27" s="17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/>
    </row>
    <row r="28" spans="1:48" x14ac:dyDescent="0.25">
      <c r="B28" s="15"/>
      <c r="O28" s="75"/>
      <c r="P28" s="75"/>
      <c r="Q28" s="63"/>
      <c r="R28" s="63"/>
      <c r="S28" s="69" t="s">
        <v>80</v>
      </c>
      <c r="T28" s="48">
        <f>SUM(T17:T27)</f>
        <v>6</v>
      </c>
      <c r="U28" s="88"/>
      <c r="V28" s="88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B29" s="4" t="s">
        <v>43</v>
      </c>
      <c r="S29" s="14"/>
      <c r="U29" s="87"/>
      <c r="V29" s="87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S30" s="14"/>
      <c r="U30" s="87"/>
      <c r="V30" s="87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S31" s="14"/>
      <c r="U31" s="87"/>
      <c r="V31" s="87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O32" s="4" t="s">
        <v>46</v>
      </c>
      <c r="S32" s="14"/>
      <c r="U32" s="87"/>
      <c r="V32" s="87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87"/>
      <c r="V33" s="87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87"/>
      <c r="V34" s="87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87"/>
      <c r="V35" s="87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U36" s="87"/>
      <c r="V36" s="87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U37" s="87"/>
      <c r="V37" s="87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U38" s="87"/>
      <c r="V38" s="87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U39" s="87"/>
      <c r="V39" s="87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U40" s="90"/>
      <c r="V40" s="90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U41" s="90"/>
      <c r="V41" s="90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</row>
    <row r="176" spans="23:48" x14ac:dyDescent="0.25">
      <c r="W176" s="35"/>
    </row>
  </sheetData>
  <sheetProtection insertRows="0" deleteRows="0" selectLockedCells="1"/>
  <protectedRanges>
    <protectedRange sqref="A23 A21:XFD22 U24:V27 A17:XFD19 Y24:Y27" name="Oblast1" securityDescriptor="O:WDG:WDD:(A;;CC;;;WD)"/>
    <protectedRange sqref="Q24:S27 X24:X27 AA24:XFD27 B24:J27 L24:N27" name="Oblast3_1"/>
    <protectedRange sqref="O24:P27 K24:K27 A24:A27 Z24:Z27 T24:T27" name="Oblast1_2" securityDescriptor="O:WDG:WDD:(A;;CC;;;WD)"/>
    <protectedRange sqref="W24:W27" name="Oblast2_1_1"/>
  </protectedRanges>
  <autoFilter ref="W14:AV14" xr:uid="{00000000-0009-0000-0000-000000000000}"/>
  <mergeCells count="49">
    <mergeCell ref="Z2:Z3"/>
    <mergeCell ref="Q2:U3"/>
    <mergeCell ref="Q4:U6"/>
    <mergeCell ref="O28:P28"/>
    <mergeCell ref="U18:V18"/>
    <mergeCell ref="U24:V24"/>
    <mergeCell ref="O14:P14"/>
    <mergeCell ref="L4:O4"/>
    <mergeCell ref="L5:O5"/>
    <mergeCell ref="U17:V17"/>
    <mergeCell ref="U14:V14"/>
    <mergeCell ref="U15:V15"/>
    <mergeCell ref="V4:V5"/>
    <mergeCell ref="V2:V3"/>
    <mergeCell ref="U19:V19"/>
    <mergeCell ref="L1:O2"/>
    <mergeCell ref="U41:V41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U40:V40"/>
    <mergeCell ref="U29:V29"/>
    <mergeCell ref="U28:V28"/>
    <mergeCell ref="U27:V27"/>
    <mergeCell ref="U21:V21"/>
    <mergeCell ref="U25:V25"/>
    <mergeCell ref="U26:V26"/>
    <mergeCell ref="U22:V22"/>
    <mergeCell ref="A1:D1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3:O3"/>
    <mergeCell ref="V8:W12"/>
  </mergeCells>
  <phoneticPr fontId="9" type="noConversion"/>
  <conditionalFormatting sqref="E16:W174 AV16:AV174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Peter</cp:lastModifiedBy>
  <cp:lastPrinted>2022-06-13T10:18:24Z</cp:lastPrinted>
  <dcterms:created xsi:type="dcterms:W3CDTF">2015-12-21T15:42:21Z</dcterms:created>
  <dcterms:modified xsi:type="dcterms:W3CDTF">2023-06-12T08:20:34Z</dcterms:modified>
</cp:coreProperties>
</file>